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475" windowHeight="9855"/>
  </bookViews>
  <sheets>
    <sheet name="10結算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4" i="1" l="1"/>
  <c r="E14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E4" i="1"/>
  <c r="B4" i="1"/>
  <c r="A1" i="1"/>
  <c r="F4" i="1" l="1"/>
  <c r="F11" i="1"/>
  <c r="H7" i="1"/>
  <c r="E13" i="1"/>
  <c r="G13" i="1"/>
  <c r="H10" i="1" l="1"/>
  <c r="H13" i="1"/>
  <c r="G15" i="1"/>
  <c r="H11" i="1"/>
  <c r="H5" i="1"/>
  <c r="H6" i="1"/>
  <c r="F13" i="1"/>
  <c r="F6" i="1"/>
  <c r="F9" i="1"/>
  <c r="F7" i="1"/>
  <c r="E15" i="1"/>
  <c r="H4" i="1"/>
  <c r="F5" i="1"/>
  <c r="F15" i="1" s="1"/>
  <c r="F10" i="1"/>
  <c r="H9" i="1"/>
  <c r="H15" i="1" l="1"/>
</calcChain>
</file>

<file path=xl/sharedStrings.xml><?xml version="1.0" encoding="utf-8"?>
<sst xmlns="http://schemas.openxmlformats.org/spreadsheetml/2006/main" count="37" uniqueCount="35">
  <si>
    <t>102年10月份學校午餐費收支結算表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</si>
  <si>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</si>
  <si>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</si>
  <si>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</si>
  <si>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</si>
  <si>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</si>
  <si>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</si>
  <si>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</si>
  <si>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</si>
  <si>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</si>
  <si>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</si>
  <si>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  元
二、應收午餐費
      學  生 51 人
      教職員 11  人
      替代役1 人
      合  計 63人 共34345 元
三、免收減收午餐費
       （1）全免及減收學生午餐費
             計 0 人 0 元
       （2）全免廚工午餐費
             計 1 人660  元
         共計 1  人660  元
</t>
    <phoneticPr fontId="3" type="noConversion"/>
  </si>
  <si>
    <t>主  食</t>
    <phoneticPr fontId="3" type="noConversion"/>
  </si>
  <si>
    <t>本月午餐費</t>
    <phoneticPr fontId="3" type="noConversion"/>
  </si>
  <si>
    <t>副   食</t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</si>
  <si>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</si>
  <si>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</si>
  <si>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</si>
  <si>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</si>
  <si>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</si>
  <si>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</si>
  <si>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烹調人員工作補貼費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</si>
  <si>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</si>
  <si>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</si>
  <si>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</si>
  <si>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雜支</t>
    <phoneticPr fontId="3" type="noConversion"/>
  </si>
  <si>
    <t xml:space="preserve">四、本月未繳午餐費
          計 1   人   660   元
        （附繳納午餐費情形統計表）
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</si>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</sst>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2&#23416;&#24180;&#24230;&#29151;&#39178;&#21320;&#39184;10&#26376;&#20221;&#32080;&#316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 xml:space="preserve">   嘉義縣中埔鄉沄水國民小學</v>
          </cell>
        </row>
      </sheetData>
      <sheetData sheetId="8">
        <row r="4">
          <cell r="P4">
            <v>150253</v>
          </cell>
        </row>
        <row r="25">
          <cell r="G25">
            <v>2958</v>
          </cell>
          <cell r="H25">
            <v>32449</v>
          </cell>
          <cell r="I25">
            <v>0</v>
          </cell>
          <cell r="J25">
            <v>0</v>
          </cell>
          <cell r="K25">
            <v>17978</v>
          </cell>
          <cell r="L25">
            <v>2749</v>
          </cell>
          <cell r="M25">
            <v>23750</v>
          </cell>
          <cell r="N25">
            <v>2491</v>
          </cell>
        </row>
        <row r="26">
          <cell r="G26">
            <v>4977</v>
          </cell>
          <cell r="H26">
            <v>56551</v>
          </cell>
          <cell r="I26">
            <v>1480</v>
          </cell>
          <cell r="J26">
            <v>3110</v>
          </cell>
          <cell r="K26">
            <v>39331</v>
          </cell>
          <cell r="L26">
            <v>8195</v>
          </cell>
          <cell r="M26">
            <v>44200</v>
          </cell>
          <cell r="N26">
            <v>9554</v>
          </cell>
          <cell r="P26">
            <v>125983</v>
          </cell>
        </row>
        <row r="29">
          <cell r="F29">
            <v>34345</v>
          </cell>
          <cell r="I29">
            <v>23760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G15" sqref="G15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5" style="20" customWidth="1"/>
    <col min="8" max="8" width="11" style="3" customWidth="1"/>
    <col min="9" max="16384" width="8.875" style="3"/>
  </cols>
  <sheetData>
    <row r="1" spans="1:8" ht="29.45" customHeight="1" x14ac:dyDescent="0.25">
      <c r="A1" s="1" t="str">
        <f>'[1]09結算'!A1:C1</f>
        <v xml:space="preserve">   嘉義縣中埔鄉沄水國民小學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'[1]10分類帳'!P4</f>
        <v>150253</v>
      </c>
      <c r="C4" s="8" t="s">
        <v>11</v>
      </c>
      <c r="D4" s="5" t="s">
        <v>12</v>
      </c>
      <c r="E4" s="7">
        <f>'[1]10分類帳'!G25</f>
        <v>2958</v>
      </c>
      <c r="F4" s="9">
        <f>E4/(E13-E8)</f>
        <v>4.5933816792707735E-2</v>
      </c>
      <c r="G4" s="7">
        <f>'[1]10分類帳'!G26</f>
        <v>4977</v>
      </c>
      <c r="H4" s="9">
        <f>G4/(G13-G8)</f>
        <v>3.8862470425636578E-2</v>
      </c>
    </row>
    <row r="5" spans="1:8" ht="25.9" customHeight="1" x14ac:dyDescent="0.25">
      <c r="A5" s="5" t="s">
        <v>13</v>
      </c>
      <c r="B5" s="7">
        <f>'[1]10分類帳'!F29</f>
        <v>34345</v>
      </c>
      <c r="C5" s="10"/>
      <c r="D5" s="5" t="s">
        <v>14</v>
      </c>
      <c r="E5" s="7">
        <f>'[1]10分類帳'!H25</f>
        <v>32449</v>
      </c>
      <c r="F5" s="9">
        <f>E5/(E13-E8)</f>
        <v>0.50388993276084293</v>
      </c>
      <c r="G5" s="7">
        <f>'[1]10分類帳'!H26</f>
        <v>56551</v>
      </c>
      <c r="H5" s="9">
        <f>G5/(G13-G8)</f>
        <v>0.44157355134421827</v>
      </c>
    </row>
    <row r="6" spans="1:8" ht="29.45" customHeight="1" x14ac:dyDescent="0.25">
      <c r="A6" s="11" t="s">
        <v>15</v>
      </c>
      <c r="B6" s="7">
        <f>'[1]10分類帳'!G29</f>
        <v>0</v>
      </c>
      <c r="C6" s="10"/>
      <c r="D6" s="5" t="s">
        <v>16</v>
      </c>
      <c r="E6" s="7">
        <f>'[1]10分類帳'!I25</f>
        <v>0</v>
      </c>
      <c r="F6" s="9">
        <f>E6/(E13-E8)</f>
        <v>0</v>
      </c>
      <c r="G6" s="7">
        <f>'[1]10分類帳'!I26</f>
        <v>1480</v>
      </c>
      <c r="H6" s="9">
        <f>G6/(G13-G8)</f>
        <v>1.1556450920221447E-2</v>
      </c>
    </row>
    <row r="7" spans="1:8" ht="32.450000000000003" customHeight="1" x14ac:dyDescent="0.25">
      <c r="A7" s="12" t="s">
        <v>17</v>
      </c>
      <c r="B7" s="7">
        <f>'[1]10分類帳'!H29</f>
        <v>0</v>
      </c>
      <c r="C7" s="10"/>
      <c r="D7" s="5" t="s">
        <v>18</v>
      </c>
      <c r="E7" s="7">
        <f>'[1]10分類帳'!J25</f>
        <v>0</v>
      </c>
      <c r="F7" s="9">
        <f>E7/(E13-E8)</f>
        <v>0</v>
      </c>
      <c r="G7" s="7">
        <f>'[1]10分類帳'!J26</f>
        <v>3110</v>
      </c>
      <c r="H7" s="9">
        <f>G7/(G13-G8)</f>
        <v>2.4284163758032905E-2</v>
      </c>
    </row>
    <row r="8" spans="1:8" ht="30" customHeight="1" x14ac:dyDescent="0.25">
      <c r="A8" s="12" t="s">
        <v>19</v>
      </c>
      <c r="B8" s="7">
        <f>'[1]10分類帳'!I29</f>
        <v>23760</v>
      </c>
      <c r="C8" s="10"/>
      <c r="D8" s="5" t="s">
        <v>20</v>
      </c>
      <c r="E8" s="7">
        <f>'[1]10分類帳'!K25</f>
        <v>17978</v>
      </c>
      <c r="F8" s="9"/>
      <c r="G8" s="7">
        <f>'[1]10分類帳'!K26</f>
        <v>39331</v>
      </c>
      <c r="H8" s="9"/>
    </row>
    <row r="9" spans="1:8" ht="33.6" customHeight="1" x14ac:dyDescent="0.25">
      <c r="A9" s="13" t="s">
        <v>21</v>
      </c>
      <c r="B9" s="7">
        <f>'[1]10分類帳'!J29</f>
        <v>0</v>
      </c>
      <c r="C9" s="10"/>
      <c r="D9" s="5" t="s">
        <v>22</v>
      </c>
      <c r="E9" s="7">
        <f>'[1]10分類帳'!L25</f>
        <v>2749</v>
      </c>
      <c r="F9" s="9">
        <f>E9/(E13-E8)</f>
        <v>4.2688323990247995E-2</v>
      </c>
      <c r="G9" s="7">
        <f>'[1]10分類帳'!L26</f>
        <v>8195</v>
      </c>
      <c r="H9" s="9">
        <f>G9/(G13-G8)</f>
        <v>6.3989942764334298E-2</v>
      </c>
    </row>
    <row r="10" spans="1:8" ht="24.6" customHeight="1" x14ac:dyDescent="0.25">
      <c r="A10" s="5" t="s">
        <v>23</v>
      </c>
      <c r="B10" s="7">
        <f>'[1]10分類帳'!K29</f>
        <v>0</v>
      </c>
      <c r="C10" s="10"/>
      <c r="D10" s="5" t="s">
        <v>24</v>
      </c>
      <c r="E10" s="7">
        <f>'[1]10分類帳'!M25</f>
        <v>23750</v>
      </c>
      <c r="F10" s="9">
        <f>E10/(E13-E8)</f>
        <v>0.3688060002795161</v>
      </c>
      <c r="G10" s="7">
        <f>'[1]10分類帳'!M26</f>
        <v>44200</v>
      </c>
      <c r="H10" s="9">
        <f>G10/(G13-G8)</f>
        <v>0.34513184504985672</v>
      </c>
    </row>
    <row r="11" spans="1:8" ht="31.9" customHeight="1" x14ac:dyDescent="0.25">
      <c r="A11" s="13"/>
      <c r="B11" s="7">
        <f>'[1]10分類帳'!L29</f>
        <v>0</v>
      </c>
      <c r="C11" s="10"/>
      <c r="D11" s="5" t="s">
        <v>25</v>
      </c>
      <c r="E11" s="7">
        <f>'[1]10分類帳'!N25</f>
        <v>2491</v>
      </c>
      <c r="F11" s="9">
        <f>E11/(E13-E8)</f>
        <v>3.8681926176685248E-2</v>
      </c>
      <c r="G11" s="7">
        <f>'[1]10分類帳'!N26</f>
        <v>9554</v>
      </c>
      <c r="H11" s="9">
        <f>G11/(G13-G8)</f>
        <v>7.4601575737699793E-2</v>
      </c>
    </row>
    <row r="12" spans="1:8" ht="21.6" customHeight="1" x14ac:dyDescent="0.25">
      <c r="A12" s="5"/>
      <c r="B12" s="7">
        <f>'[1]10分類帳'!M29</f>
        <v>0</v>
      </c>
      <c r="C12" s="14" t="s">
        <v>26</v>
      </c>
      <c r="D12" s="13"/>
      <c r="E12" s="7"/>
      <c r="F12" s="9"/>
      <c r="G12" s="7"/>
      <c r="H12" s="9"/>
    </row>
    <row r="13" spans="1:8" ht="34.9" customHeight="1" x14ac:dyDescent="0.25">
      <c r="A13" s="5"/>
      <c r="B13" s="7"/>
      <c r="C13" s="14"/>
      <c r="D13" s="5" t="s">
        <v>27</v>
      </c>
      <c r="E13" s="7">
        <f>SUM(E4:E12)</f>
        <v>82375</v>
      </c>
      <c r="F13" s="9">
        <f>(E13-E8)/(E13-E8)</f>
        <v>1</v>
      </c>
      <c r="G13" s="7">
        <f>SUM(G4:G12)</f>
        <v>167398</v>
      </c>
      <c r="H13" s="9">
        <f>(G13-G8)/(G13-G8)</f>
        <v>1</v>
      </c>
    </row>
    <row r="14" spans="1:8" ht="38.450000000000003" customHeight="1" x14ac:dyDescent="0.25">
      <c r="A14" s="5" t="s">
        <v>28</v>
      </c>
      <c r="B14" s="7">
        <f>SUM(B5:B12)</f>
        <v>58105</v>
      </c>
      <c r="C14" s="14"/>
      <c r="D14" s="5" t="s">
        <v>29</v>
      </c>
      <c r="E14" s="7">
        <f>'[1]10分類帳'!P26</f>
        <v>125983</v>
      </c>
      <c r="F14" s="9"/>
      <c r="G14" s="7">
        <f>E14</f>
        <v>125983</v>
      </c>
      <c r="H14" s="9"/>
    </row>
    <row r="15" spans="1:8" ht="38.450000000000003" customHeight="1" x14ac:dyDescent="0.25">
      <c r="A15" s="5" t="s">
        <v>30</v>
      </c>
      <c r="B15" s="7">
        <f>B14+B4</f>
        <v>208358</v>
      </c>
      <c r="C15" s="15"/>
      <c r="D15" s="5" t="s">
        <v>31</v>
      </c>
      <c r="E15" s="7">
        <f>E13+E14</f>
        <v>208358</v>
      </c>
      <c r="F15" s="16">
        <f>SUM(F4:F11)</f>
        <v>0.99999999999999989</v>
      </c>
      <c r="G15" s="7">
        <f>G13+G14</f>
        <v>293381</v>
      </c>
      <c r="H15" s="16">
        <f>SUM(H4:H11)</f>
        <v>1</v>
      </c>
    </row>
    <row r="16" spans="1:8" ht="68.45" customHeight="1" x14ac:dyDescent="0.25">
      <c r="A16" s="5" t="s">
        <v>32</v>
      </c>
      <c r="B16" s="17" t="s">
        <v>33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10結算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2013-11-08T07:14:22Z</dcterms:created>
  <dcterms:modified xsi:type="dcterms:W3CDTF">2013-11-08T07:15:11Z</dcterms:modified>
</cp:coreProperties>
</file>