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935" activeTab="0"/>
  </bookViews>
  <sheets>
    <sheet name="05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<sst xmlns="http://schemas.openxmlformats.org/spreadsheetml/2006/main" count="37" uniqueCount="34">
  <si>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102年05月份學校午餐費收支結算表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</si>
  <si>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</si>
  <si>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</si>
  <si>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</si>
  <si>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</si>
  <si>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</si>
  <si>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</si>
  <si>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</si>
  <si>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</si>
  <si>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</si>
  <si>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</si>
  <si>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660   元
二、應收午餐費
      學  生 38人收660元
      教職員 11 人
      合  計  49 人 共 32340 元
三、免收減收午餐費
       （1）全免及減收學生午餐費
             計 16人 10560元
       （2）全免廚工午餐費
             計 1 人660  元
         共計  1  人 660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</si>
  <si>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</si>
  <si>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</si>
  <si>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</si>
  <si>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</si>
  <si>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</si>
  <si>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</si>
  <si>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</si>
  <si>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</si>
  <si>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</si>
  <si>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</si>
  <si>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</si>
  <si>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</si>
  <si>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</si>
  <si>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</si>
  <si>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</si>
  <si>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</si>
  <si>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</si>
  <si>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</si>
  <si>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</si>
  <si>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</si>
  <si>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 xml:space="preserve">一、本月補助費收入包括下列各項：本校辦公費歸還向午餐專戶預借之餐廳儲藏室修繕費5500元.餐盒50元
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</si>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</sst>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6" fontId="20" fillId="0" borderId="11" xfId="33" applyNumberFormat="1" applyFont="1" applyBorder="1" applyAlignment="1">
      <alignment horizontal="center" vertical="center"/>
    </xf>
    <xf numFmtId="176" fontId="20" fillId="0" borderId="11" xfId="33" applyNumberFormat="1" applyFont="1" applyBorder="1" applyAlignment="1">
      <alignment vertical="center"/>
    </xf>
    <xf numFmtId="0" fontId="20" fillId="0" borderId="11" xfId="0" applyFont="1" applyBorder="1" applyAlignment="1">
      <alignment horizontal="left" vertical="top" wrapText="1"/>
    </xf>
    <xf numFmtId="10" fontId="20" fillId="0" borderId="11" xfId="38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9" fontId="20" fillId="0" borderId="11" xfId="38" applyFont="1" applyBorder="1" applyAlignment="1">
      <alignment vertical="center"/>
    </xf>
    <xf numFmtId="0" fontId="20" fillId="0" borderId="14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/>
    </xf>
    <xf numFmtId="176" fontId="20" fillId="0" borderId="0" xfId="33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1)101&#23416;&#24180;&#24230;&#23416;&#26657;&#21320;&#39184;&#36027;&#26126;&#32048;&#20998;&#39006;&#24115;&#21450;&#32080;&#31639;&#34920;101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1">
        <row r="1">
          <cell r="A1" t="str">
            <v>   嘉義縣中埔鄉沄水國民小學</v>
          </cell>
        </row>
      </sheetData>
      <sheetData sheetId="22">
        <row r="4">
          <cell r="P4">
            <v>231750</v>
          </cell>
        </row>
        <row r="22">
          <cell r="G22">
            <v>1512</v>
          </cell>
          <cell r="H22">
            <v>30323</v>
          </cell>
          <cell r="I22">
            <v>850</v>
          </cell>
          <cell r="J22">
            <v>0</v>
          </cell>
          <cell r="K22">
            <v>18760</v>
          </cell>
          <cell r="L22">
            <v>2400</v>
          </cell>
          <cell r="M22">
            <v>0</v>
          </cell>
          <cell r="N22">
            <v>198</v>
          </cell>
        </row>
        <row r="23">
          <cell r="G23">
            <v>14658</v>
          </cell>
          <cell r="H23">
            <v>224986</v>
          </cell>
          <cell r="I23">
            <v>7520</v>
          </cell>
          <cell r="J23">
            <v>17770</v>
          </cell>
          <cell r="K23">
            <v>156629</v>
          </cell>
          <cell r="L23">
            <v>40273</v>
          </cell>
          <cell r="M23">
            <v>16790</v>
          </cell>
          <cell r="N23">
            <v>16103</v>
          </cell>
          <cell r="P23">
            <v>215597</v>
          </cell>
        </row>
        <row r="26">
          <cell r="F26">
            <v>32340</v>
          </cell>
          <cell r="K26">
            <v>5550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12" sqref="C12:C15"/>
    </sheetView>
  </sheetViews>
  <sheetFormatPr defaultColWidth="8.875" defaultRowHeight="16.5"/>
  <cols>
    <col min="1" max="1" width="13.875" style="3" customWidth="1"/>
    <col min="2" max="2" width="12.625" style="21" customWidth="1"/>
    <col min="3" max="3" width="42.375" style="3" customWidth="1"/>
    <col min="4" max="4" width="14.875" style="3" customWidth="1"/>
    <col min="5" max="5" width="13.625" style="21" customWidth="1"/>
    <col min="6" max="6" width="12.625" style="3" customWidth="1"/>
    <col min="7" max="7" width="13.25390625" style="21" customWidth="1"/>
    <col min="8" max="8" width="11.75390625" style="3" customWidth="1"/>
    <col min="9" max="16384" width="8.875" style="3" customWidth="1"/>
  </cols>
  <sheetData>
    <row r="1" spans="1:8" ht="25.5">
      <c r="A1" s="1" t="str">
        <f>'[1]04結算'!A1:C1</f>
        <v>   嘉義縣中埔鄉沄水國民小學</v>
      </c>
      <c r="B1" s="1"/>
      <c r="C1" s="1"/>
      <c r="D1" s="2" t="s">
        <v>0</v>
      </c>
      <c r="E1" s="2"/>
      <c r="F1" s="2"/>
      <c r="G1" s="2"/>
      <c r="H1" s="2"/>
    </row>
    <row r="2" spans="1:8" ht="25.5" customHeight="1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'[1]05分類帳'!P4</f>
        <v>231750</v>
      </c>
      <c r="C4" s="8" t="s">
        <v>11</v>
      </c>
      <c r="D4" s="5" t="s">
        <v>12</v>
      </c>
      <c r="E4" s="7">
        <f>'[1]05分類帳'!G22</f>
        <v>1512</v>
      </c>
      <c r="F4" s="9">
        <f>E4/(E13-E8)</f>
        <v>0.042853498852138426</v>
      </c>
      <c r="G4" s="7">
        <f>'[1]05分類帳'!G23</f>
        <v>14658</v>
      </c>
      <c r="H4" s="9">
        <f>G4/(G13-G8)</f>
        <v>0.043354037267080744</v>
      </c>
    </row>
    <row r="5" spans="1:8" ht="25.5" customHeight="1">
      <c r="A5" s="5" t="s">
        <v>13</v>
      </c>
      <c r="B5" s="7">
        <f>'[1]05分類帳'!F26</f>
        <v>32340</v>
      </c>
      <c r="C5" s="8"/>
      <c r="D5" s="5" t="s">
        <v>14</v>
      </c>
      <c r="E5" s="7">
        <f>'[1]05分類帳'!H22</f>
        <v>30323</v>
      </c>
      <c r="F5" s="9">
        <f>E5/(E13-E8)</f>
        <v>0.8594223847178528</v>
      </c>
      <c r="G5" s="7">
        <f>'[1]05分類帳'!H23</f>
        <v>224986</v>
      </c>
      <c r="H5" s="9">
        <f>G5/(G13-G8)</f>
        <v>0.6654421768707482</v>
      </c>
    </row>
    <row r="6" spans="1:8" ht="29.25" customHeight="1">
      <c r="A6" s="10" t="s">
        <v>15</v>
      </c>
      <c r="B6" s="7">
        <f>'[1]05分類帳'!G26</f>
        <v>0</v>
      </c>
      <c r="C6" s="8"/>
      <c r="D6" s="5" t="s">
        <v>16</v>
      </c>
      <c r="E6" s="7">
        <f>'[1]05分類帳'!I22</f>
        <v>850</v>
      </c>
      <c r="F6" s="9">
        <f>E6/(E13-E8)</f>
        <v>0.024090921973755067</v>
      </c>
      <c r="G6" s="7">
        <f>'[1]05分類帳'!I23</f>
        <v>7520</v>
      </c>
      <c r="H6" s="9">
        <f>G6/(G13-G8)</f>
        <v>0.022241940254362616</v>
      </c>
    </row>
    <row r="7" spans="1:8" ht="33" customHeight="1">
      <c r="A7" s="11" t="s">
        <v>17</v>
      </c>
      <c r="B7" s="7">
        <f>'[1]05分類帳'!H26</f>
        <v>0</v>
      </c>
      <c r="C7" s="8"/>
      <c r="D7" s="5" t="s">
        <v>18</v>
      </c>
      <c r="E7" s="7">
        <f>'[1]05分類帳'!J22</f>
        <v>0</v>
      </c>
      <c r="F7" s="9">
        <f>E7/(E13-E8)</f>
        <v>0</v>
      </c>
      <c r="G7" s="7">
        <f>'[1]05分類帳'!J23</f>
        <v>17770</v>
      </c>
      <c r="H7" s="9">
        <f>G7/(G13-G8)</f>
        <v>0.052558414670215915</v>
      </c>
    </row>
    <row r="8" spans="1:8" ht="32.25" customHeight="1">
      <c r="A8" s="11" t="s">
        <v>19</v>
      </c>
      <c r="B8" s="7">
        <f>'[1]05分類帳'!I26</f>
        <v>0</v>
      </c>
      <c r="C8" s="8"/>
      <c r="D8" s="5" t="s">
        <v>20</v>
      </c>
      <c r="E8" s="7">
        <f>'[1]05分類帳'!K22</f>
        <v>18760</v>
      </c>
      <c r="F8" s="9"/>
      <c r="G8" s="7">
        <f>'[1]05分類帳'!K23</f>
        <v>156629</v>
      </c>
      <c r="H8" s="9"/>
    </row>
    <row r="9" spans="1:8" ht="33" customHeight="1">
      <c r="A9" s="12" t="s">
        <v>21</v>
      </c>
      <c r="B9" s="7">
        <f>'[1]05分類帳'!J26</f>
        <v>0</v>
      </c>
      <c r="C9" s="8"/>
      <c r="D9" s="5" t="s">
        <v>22</v>
      </c>
      <c r="E9" s="7">
        <f>'[1]05分類帳'!L22</f>
        <v>2400</v>
      </c>
      <c r="F9" s="9">
        <f>E9/(E13-E8)</f>
        <v>0.06802142674942607</v>
      </c>
      <c r="G9" s="7">
        <f>'[1]05分類帳'!L23</f>
        <v>40273</v>
      </c>
      <c r="H9" s="9">
        <f>G9/(G13-G8)</f>
        <v>0.1191156462585034</v>
      </c>
    </row>
    <row r="10" spans="1:8" ht="26.25" customHeight="1">
      <c r="A10" s="5" t="s">
        <v>23</v>
      </c>
      <c r="B10" s="7">
        <f>'[1]05分類帳'!K26</f>
        <v>5550</v>
      </c>
      <c r="C10" s="8"/>
      <c r="D10" s="5" t="s">
        <v>24</v>
      </c>
      <c r="E10" s="7">
        <f>'[1]05分類帳'!M22</f>
        <v>0</v>
      </c>
      <c r="F10" s="9">
        <f>E10/(E13-E8)</f>
        <v>0</v>
      </c>
      <c r="G10" s="7">
        <f>'[1]05分類帳'!M23</f>
        <v>16790</v>
      </c>
      <c r="H10" s="9">
        <f>G10/(G13-G8)</f>
        <v>0.04965986394557823</v>
      </c>
    </row>
    <row r="11" spans="1:8" ht="27.75" customHeight="1">
      <c r="A11" s="12"/>
      <c r="B11" s="7">
        <f>'[1]05分類帳'!L26</f>
        <v>0</v>
      </c>
      <c r="C11" s="13"/>
      <c r="D11" s="5" t="s">
        <v>25</v>
      </c>
      <c r="E11" s="7">
        <f>'[1]05分類帳'!N22</f>
        <v>198</v>
      </c>
      <c r="F11" s="9">
        <f>E11/(E13-E8)</f>
        <v>0.00561176770682765</v>
      </c>
      <c r="G11" s="7">
        <f>'[1]05分類帳'!N23</f>
        <v>16103</v>
      </c>
      <c r="H11" s="9">
        <f>G11/(G13-G8)</f>
        <v>0.0476279207335108</v>
      </c>
    </row>
    <row r="12" spans="1:8" ht="21" customHeight="1">
      <c r="A12" s="5"/>
      <c r="B12" s="7">
        <f>'[1]05分類帳'!M26</f>
        <v>0</v>
      </c>
      <c r="C12" s="14" t="s">
        <v>26</v>
      </c>
      <c r="D12" s="5"/>
      <c r="E12" s="7"/>
      <c r="F12" s="9"/>
      <c r="G12" s="7"/>
      <c r="H12" s="9"/>
    </row>
    <row r="13" spans="1:8" ht="33" customHeight="1">
      <c r="A13" s="5"/>
      <c r="B13" s="7">
        <f>'[1]05分類帳'!N26</f>
        <v>0</v>
      </c>
      <c r="C13" s="15"/>
      <c r="D13" s="5" t="s">
        <v>27</v>
      </c>
      <c r="E13" s="7">
        <f>SUM(E4:E12)</f>
        <v>54043</v>
      </c>
      <c r="F13" s="9">
        <f>(E13-E8)/(E13-E8)</f>
        <v>1</v>
      </c>
      <c r="G13" s="7">
        <f>SUM(G4:G12)</f>
        <v>494729</v>
      </c>
      <c r="H13" s="9">
        <f>(G13-G8)/(G13-G8)</f>
        <v>1</v>
      </c>
    </row>
    <row r="14" spans="1:8" ht="35.25" customHeight="1">
      <c r="A14" s="5" t="s">
        <v>28</v>
      </c>
      <c r="B14" s="7">
        <f>SUM(B5:B13)</f>
        <v>37890</v>
      </c>
      <c r="C14" s="15"/>
      <c r="D14" s="5" t="s">
        <v>29</v>
      </c>
      <c r="E14" s="7">
        <f>'[1]05分類帳'!P23</f>
        <v>215597</v>
      </c>
      <c r="F14" s="9"/>
      <c r="G14" s="7">
        <f>E14</f>
        <v>215597</v>
      </c>
      <c r="H14" s="9"/>
    </row>
    <row r="15" spans="1:8" ht="35.25" customHeight="1">
      <c r="A15" s="5" t="s">
        <v>30</v>
      </c>
      <c r="B15" s="7">
        <f>B14+B4</f>
        <v>269640</v>
      </c>
      <c r="C15" s="15"/>
      <c r="D15" s="5" t="s">
        <v>30</v>
      </c>
      <c r="E15" s="7">
        <f>E13+E14</f>
        <v>269640</v>
      </c>
      <c r="F15" s="16">
        <f>SUM(F4:F11)</f>
        <v>1</v>
      </c>
      <c r="G15" s="7">
        <f>G13+G14</f>
        <v>710326</v>
      </c>
      <c r="H15" s="16">
        <f>SUM(H4:H11)</f>
        <v>1</v>
      </c>
    </row>
    <row r="16" spans="1:8" ht="74.25" customHeight="1" thickBot="1">
      <c r="A16" s="5" t="s">
        <v>31</v>
      </c>
      <c r="B16" s="17" t="s">
        <v>32</v>
      </c>
      <c r="C16" s="18"/>
      <c r="D16" s="18"/>
      <c r="E16" s="18"/>
      <c r="F16" s="18"/>
      <c r="G16" s="18"/>
      <c r="H16" s="19"/>
    </row>
    <row r="17" spans="1:8" ht="27" customHeight="1">
      <c r="A17" s="20" t="s">
        <v>33</v>
      </c>
      <c r="B17" s="20"/>
      <c r="C17" s="20"/>
      <c r="D17" s="20"/>
      <c r="E17" s="20"/>
      <c r="F17" s="20"/>
      <c r="G17" s="20"/>
      <c r="H17" s="20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2013-07-03T07:41:16Z</dcterms:created>
  <dcterms:modified xsi:type="dcterms:W3CDTF">2013-07-03T07:41:40Z</dcterms:modified>
  <cp:category/>
  <cp:version/>
  <cp:contentType/>
  <cp:contentStatus/>
</cp:coreProperties>
</file>