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680" activeTab="0"/>
  </bookViews>
  <sheets>
    <sheet name="04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<sst xmlns="http://schemas.openxmlformats.org/spreadsheetml/2006/main" count="37" uniqueCount="34">
  <si>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102年04月份學校午餐費收支結算表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</si>
  <si>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</si>
  <si>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</si>
  <si>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</si>
  <si>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</si>
  <si>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</si>
  <si>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</si>
  <si>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</si>
  <si>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</si>
  <si>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</si>
  <si>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</si>
  <si>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660   元
二、應收午餐費
      學  生 33人收660元,5人收495元
      教職員 11 人
      替代役  1 人
      合  計  50 人 共 32175 元
三、免收減收午餐費
       （1）全免及減收學生午餐費
             計 16人 10560元
       （2）全免廚工午餐費
             計 1 人660  元
         共計  1  人 660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</si>
  <si>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</si>
  <si>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</si>
  <si>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</si>
  <si>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</si>
  <si>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</si>
  <si>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</si>
  <si>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</si>
  <si>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</si>
  <si>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</si>
  <si>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</si>
  <si>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</si>
  <si>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</si>
  <si>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</si>
  <si>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</si>
  <si>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</si>
  <si>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</si>
  <si>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</si>
  <si>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</si>
  <si>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</si>
  <si>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</si>
  <si>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一、本月補助費收入包括下列各項：本校辦公費歸還向午餐專戶預借之餐廳儲藏室修繕費5500元
二、本月4甲學生參加英語品格學院活動,少收一週午餐費.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</si>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</sst>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101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嘉義縣中埔鄉沄水國民小學</v>
          </cell>
        </row>
      </sheetData>
      <sheetData sheetId="20">
        <row r="4">
          <cell r="P4">
            <v>135943</v>
          </cell>
        </row>
        <row r="24">
          <cell r="G24">
            <v>1932</v>
          </cell>
          <cell r="H24">
            <v>26594</v>
          </cell>
          <cell r="I24">
            <v>830</v>
          </cell>
          <cell r="J24">
            <v>0</v>
          </cell>
          <cell r="K24">
            <v>18000</v>
          </cell>
          <cell r="L24">
            <v>4972</v>
          </cell>
          <cell r="M24">
            <v>0</v>
          </cell>
          <cell r="N24">
            <v>0</v>
          </cell>
        </row>
        <row r="25">
          <cell r="G25">
            <v>13146</v>
          </cell>
          <cell r="H25">
            <v>194663</v>
          </cell>
          <cell r="I25">
            <v>6670</v>
          </cell>
          <cell r="J25">
            <v>17770</v>
          </cell>
          <cell r="K25">
            <v>137869</v>
          </cell>
          <cell r="L25">
            <v>37873</v>
          </cell>
          <cell r="M25">
            <v>16790</v>
          </cell>
          <cell r="N25">
            <v>15905</v>
          </cell>
          <cell r="P25">
            <v>231750</v>
          </cell>
        </row>
        <row r="28">
          <cell r="F28">
            <v>32175</v>
          </cell>
          <cell r="H28">
            <v>13200</v>
          </cell>
          <cell r="I28">
            <v>7260</v>
          </cell>
          <cell r="J28">
            <v>90000</v>
          </cell>
          <cell r="K28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8.875" defaultRowHeight="16.5"/>
  <cols>
    <col min="1" max="1" width="13.875" style="3" customWidth="1"/>
    <col min="2" max="2" width="12.625" style="21" customWidth="1"/>
    <col min="3" max="3" width="42.375" style="3" customWidth="1"/>
    <col min="4" max="4" width="14.875" style="3" customWidth="1"/>
    <col min="5" max="5" width="13.625" style="21" customWidth="1"/>
    <col min="6" max="6" width="12.625" style="3" customWidth="1"/>
    <col min="7" max="7" width="13.25390625" style="21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'[1]04分類帳'!P4</f>
        <v>135943</v>
      </c>
      <c r="C4" s="8" t="s">
        <v>11</v>
      </c>
      <c r="D4" s="5" t="s">
        <v>12</v>
      </c>
      <c r="E4" s="7">
        <f>'[1]04分類帳'!G24</f>
        <v>1932</v>
      </c>
      <c r="F4" s="9">
        <f>E4/(E13-E8)</f>
        <v>0.05628058727569331</v>
      </c>
      <c r="G4" s="7">
        <f>'[1]04分類帳'!G25</f>
        <v>13146</v>
      </c>
      <c r="H4" s="9">
        <f>G4/(G13-G8)</f>
        <v>0.043412357958767175</v>
      </c>
    </row>
    <row r="5" spans="1:8" ht="25.5" customHeight="1">
      <c r="A5" s="5" t="s">
        <v>13</v>
      </c>
      <c r="B5" s="7">
        <f>'[1]04分類帳'!F28</f>
        <v>32175</v>
      </c>
      <c r="C5" s="8"/>
      <c r="D5" s="5" t="s">
        <v>14</v>
      </c>
      <c r="E5" s="7">
        <f>'[1]04分類帳'!H24</f>
        <v>26594</v>
      </c>
      <c r="F5" s="9">
        <f>E5/(E13-E8)</f>
        <v>0.7747028664646936</v>
      </c>
      <c r="G5" s="7">
        <f>'[1]04分類帳'!H25</f>
        <v>194663</v>
      </c>
      <c r="H5" s="9">
        <f>G5/(G13-G8)</f>
        <v>0.6428403953542899</v>
      </c>
    </row>
    <row r="6" spans="1:8" ht="29.25" customHeight="1">
      <c r="A6" s="10" t="s">
        <v>15</v>
      </c>
      <c r="B6" s="7">
        <f>'[1]04分類帳'!G28</f>
        <v>0</v>
      </c>
      <c r="C6" s="8"/>
      <c r="D6" s="5" t="s">
        <v>16</v>
      </c>
      <c r="E6" s="7">
        <f>'[1]04分類帳'!I24</f>
        <v>830</v>
      </c>
      <c r="F6" s="9">
        <f>E6/(E13-E8)</f>
        <v>0.024178513167093917</v>
      </c>
      <c r="G6" s="7">
        <f>'[1]04分類帳'!I25</f>
        <v>6670</v>
      </c>
      <c r="H6" s="9">
        <f>G6/(G13-G8)</f>
        <v>0.02202650445648692</v>
      </c>
    </row>
    <row r="7" spans="1:8" ht="30.75" customHeight="1">
      <c r="A7" s="11" t="s">
        <v>17</v>
      </c>
      <c r="B7" s="7">
        <f>'[1]04分類帳'!H28</f>
        <v>13200</v>
      </c>
      <c r="C7" s="8"/>
      <c r="D7" s="5" t="s">
        <v>18</v>
      </c>
      <c r="E7" s="7">
        <f>'[1]04分類帳'!J24</f>
        <v>0</v>
      </c>
      <c r="F7" s="9">
        <f>E7/(E13-E8)</f>
        <v>0</v>
      </c>
      <c r="G7" s="7">
        <f>'[1]04分類帳'!J25</f>
        <v>17770</v>
      </c>
      <c r="H7" s="9">
        <f>G7/(G13-G8)</f>
        <v>0.05868230647552813</v>
      </c>
    </row>
    <row r="8" spans="1:8" ht="33" customHeight="1">
      <c r="A8" s="11" t="s">
        <v>19</v>
      </c>
      <c r="B8" s="7">
        <f>'[1]04分類帳'!I28</f>
        <v>7260</v>
      </c>
      <c r="C8" s="8"/>
      <c r="D8" s="5" t="s">
        <v>20</v>
      </c>
      <c r="E8" s="7">
        <f>'[1]04分類帳'!K24</f>
        <v>18000</v>
      </c>
      <c r="F8" s="9"/>
      <c r="G8" s="7">
        <f>'[1]04分類帳'!K25</f>
        <v>137869</v>
      </c>
      <c r="H8" s="9"/>
    </row>
    <row r="9" spans="1:8" ht="33" customHeight="1">
      <c r="A9" s="12" t="s">
        <v>21</v>
      </c>
      <c r="B9" s="7">
        <f>'[1]04分類帳'!J28</f>
        <v>90000</v>
      </c>
      <c r="C9" s="8"/>
      <c r="D9" s="5" t="s">
        <v>22</v>
      </c>
      <c r="E9" s="7">
        <f>'[1]04分類帳'!L24</f>
        <v>4972</v>
      </c>
      <c r="F9" s="9">
        <f>E9/(E13-E8)</f>
        <v>0.14483803309251922</v>
      </c>
      <c r="G9" s="7">
        <f>'[1]04分類帳'!L25</f>
        <v>37873</v>
      </c>
      <c r="H9" s="9">
        <f>G9/(G13-G8)</f>
        <v>0.12506893602406735</v>
      </c>
    </row>
    <row r="10" spans="1:8" ht="27" customHeight="1">
      <c r="A10" s="5" t="s">
        <v>23</v>
      </c>
      <c r="B10" s="7">
        <f>'[1]04分類帳'!K28</f>
        <v>5500</v>
      </c>
      <c r="C10" s="8"/>
      <c r="D10" s="5" t="s">
        <v>24</v>
      </c>
      <c r="E10" s="7">
        <f>'[1]04分類帳'!M24</f>
        <v>0</v>
      </c>
      <c r="F10" s="9">
        <f>E10/(E13-E8)</f>
        <v>0</v>
      </c>
      <c r="G10" s="7">
        <f>'[1]04分類帳'!M25</f>
        <v>16790</v>
      </c>
      <c r="H10" s="9">
        <f>G10/(G13-G8)</f>
        <v>0.0554460284594326</v>
      </c>
    </row>
    <row r="11" spans="1:8" ht="25.5" customHeight="1">
      <c r="A11" s="12"/>
      <c r="B11" s="7">
        <f>'[1]04分類帳'!L28</f>
        <v>0</v>
      </c>
      <c r="C11" s="13"/>
      <c r="D11" s="5" t="s">
        <v>25</v>
      </c>
      <c r="E11" s="7">
        <f>'[1]04分類帳'!N24</f>
        <v>0</v>
      </c>
      <c r="F11" s="9">
        <f>E11/(E13-E8)</f>
        <v>0</v>
      </c>
      <c r="G11" s="7">
        <f>'[1]04分類帳'!N25</f>
        <v>15905</v>
      </c>
      <c r="H11" s="9">
        <f>G11/(G13-G8)</f>
        <v>0.05252347127142796</v>
      </c>
    </row>
    <row r="12" spans="1:8" ht="21" customHeight="1">
      <c r="A12" s="5"/>
      <c r="B12" s="7">
        <f>'[1]04分類帳'!M28</f>
        <v>0</v>
      </c>
      <c r="C12" s="14" t="s">
        <v>26</v>
      </c>
      <c r="D12" s="5"/>
      <c r="E12" s="7"/>
      <c r="F12" s="9"/>
      <c r="G12" s="7"/>
      <c r="H12" s="9"/>
    </row>
    <row r="13" spans="1:8" ht="29.25" customHeight="1">
      <c r="A13" s="5"/>
      <c r="B13" s="7">
        <f>'[1]04分類帳'!N28</f>
        <v>0</v>
      </c>
      <c r="C13" s="15"/>
      <c r="D13" s="5" t="s">
        <v>27</v>
      </c>
      <c r="E13" s="7">
        <f>SUM(E4:E12)</f>
        <v>52328</v>
      </c>
      <c r="F13" s="9">
        <f>(E13-E8)/(E13-E8)</f>
        <v>1</v>
      </c>
      <c r="G13" s="7">
        <f>SUM(G4:G12)</f>
        <v>440686</v>
      </c>
      <c r="H13" s="9">
        <f>(G13-G8)/(G13-G8)</f>
        <v>1</v>
      </c>
    </row>
    <row r="14" spans="1:8" ht="34.5" customHeight="1">
      <c r="A14" s="5" t="s">
        <v>28</v>
      </c>
      <c r="B14" s="7">
        <f>SUM(B5:B13)</f>
        <v>148135</v>
      </c>
      <c r="C14" s="15"/>
      <c r="D14" s="5" t="s">
        <v>29</v>
      </c>
      <c r="E14" s="7">
        <f>'[1]04分類帳'!P25</f>
        <v>231750</v>
      </c>
      <c r="F14" s="9"/>
      <c r="G14" s="7">
        <f>E14</f>
        <v>231750</v>
      </c>
      <c r="H14" s="9"/>
    </row>
    <row r="15" spans="1:8" ht="32.25" customHeight="1">
      <c r="A15" s="5" t="s">
        <v>30</v>
      </c>
      <c r="B15" s="7">
        <f>B14+B4</f>
        <v>284078</v>
      </c>
      <c r="C15" s="15"/>
      <c r="D15" s="5" t="s">
        <v>30</v>
      </c>
      <c r="E15" s="7">
        <f>E13+E14</f>
        <v>284078</v>
      </c>
      <c r="F15" s="16">
        <f>SUM(F4:F11)</f>
        <v>1</v>
      </c>
      <c r="G15" s="7">
        <f>G13+G14</f>
        <v>672436</v>
      </c>
      <c r="H15" s="16">
        <f>SUM(H4:H11)</f>
        <v>1</v>
      </c>
    </row>
    <row r="16" spans="1:8" ht="66.75" customHeight="1" thickBot="1">
      <c r="A16" s="5" t="s">
        <v>31</v>
      </c>
      <c r="B16" s="17" t="s">
        <v>32</v>
      </c>
      <c r="C16" s="18"/>
      <c r="D16" s="18"/>
      <c r="E16" s="18"/>
      <c r="F16" s="18"/>
      <c r="G16" s="18"/>
      <c r="H16" s="19"/>
    </row>
    <row r="17" spans="1:8" ht="27" customHeight="1">
      <c r="A17" s="20" t="s">
        <v>33</v>
      </c>
      <c r="B17" s="20"/>
      <c r="C17" s="20"/>
      <c r="D17" s="20"/>
      <c r="E17" s="20"/>
      <c r="F17" s="20"/>
      <c r="G17" s="20"/>
      <c r="H17" s="20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2013-05-13T05:35:01Z</dcterms:created>
  <dcterms:modified xsi:type="dcterms:W3CDTF">2013-05-13T05:35:12Z</dcterms:modified>
  <cp:category/>
  <cp:version/>
  <cp:contentType/>
  <cp:contentStatus/>
</cp:coreProperties>
</file>