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8280"/>
  </bookViews>
  <sheets>
    <sheet name="11結算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14" i="1" l="1"/>
  <c r="G14" i="1" s="1"/>
  <c r="B13" i="1"/>
  <c r="B12" i="1"/>
  <c r="G11" i="1"/>
  <c r="H11" i="1" s="1"/>
  <c r="E11" i="1"/>
  <c r="G10" i="1"/>
  <c r="E10" i="1"/>
  <c r="G9" i="1"/>
  <c r="H9" i="1" s="1"/>
  <c r="E9" i="1"/>
  <c r="B9" i="1"/>
  <c r="G8" i="1"/>
  <c r="E8" i="1"/>
  <c r="B8" i="1"/>
  <c r="G7" i="1"/>
  <c r="E7" i="1"/>
  <c r="B7" i="1"/>
  <c r="G6" i="1"/>
  <c r="H6" i="1" s="1"/>
  <c r="E6" i="1"/>
  <c r="B6" i="1"/>
  <c r="G5" i="1"/>
  <c r="E5" i="1"/>
  <c r="F5" i="1" s="1"/>
  <c r="B5" i="1"/>
  <c r="B14" i="1" s="1"/>
  <c r="B15" i="1" s="1"/>
  <c r="G4" i="1"/>
  <c r="G13" i="1" s="1"/>
  <c r="E4" i="1"/>
  <c r="E13" i="1" s="1"/>
  <c r="B4" i="1"/>
  <c r="A1" i="1"/>
  <c r="F13" i="1" l="1"/>
  <c r="E15" i="1"/>
  <c r="F11" i="1"/>
  <c r="F10" i="1"/>
  <c r="F9" i="1"/>
  <c r="F7" i="1"/>
  <c r="G15" i="1"/>
  <c r="H13" i="1"/>
  <c r="H5" i="1"/>
  <c r="F6" i="1"/>
  <c r="H7" i="1"/>
  <c r="H10" i="1"/>
  <c r="F4" i="1"/>
  <c r="F15" i="1" s="1"/>
  <c r="H4" i="1"/>
  <c r="H15" i="1" l="1"/>
</calcChain>
</file>

<file path=xl/sharedStrings.xml><?xml version="1.0" encoding="utf-8"?>
<sst xmlns="http://schemas.openxmlformats.org/spreadsheetml/2006/main" count="36" uniqueCount="33">
  <si>
    <t>102年11月份學校午餐費收支結算表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</si>
  <si>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</si>
  <si>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</si>
  <si>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</si>
  <si>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</si>
  <si>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</si>
  <si>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</si>
  <si>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</si>
  <si>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</si>
  <si>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</si>
  <si>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</si>
  <si>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660   元
二、應收午餐費
      學  生 40 人
      教職員 12  人
      替代役1 人
      合  計 53人 共34980 元
三、免收減收午餐費
       （1）全免及減收學生午餐費
             計 14  人9240 元
       （2）全免廚工午餐費
             計 1 人660  元
         共計 1  人660  元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</si>
  <si>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</si>
  <si>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</si>
  <si>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</si>
  <si>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</si>
  <si>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</si>
  <si>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</si>
  <si>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</si>
  <si>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</si>
  <si>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</si>
  <si>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烹調人員工作補貼費</t>
    <phoneticPr fontId="3" type="noConversion"/>
  </si>
  <si>
    <t>燃料費(水電)</t>
    <phoneticPr fontId="3" type="noConversion"/>
  </si>
  <si>
    <t>設備維護費</t>
    <phoneticPr fontId="3" type="noConversion"/>
  </si>
  <si>
    <t>雜支</t>
    <phoneticPr fontId="3" type="noConversion"/>
  </si>
  <si>
    <t xml:space="preserve">四、本月未繳午餐費
          計    人       元
        （附繳納午餐費情形統計表）
五、以前未繳午餐費
         計       人      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</si>
  <si>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</si>
  <si>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</si>
  <si>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</si>
  <si>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</si>
  <si>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</si>
  <si>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一、本月補助費收入包括下列各項：中低低收入戶學生補助費21120元,烹調人員工作補貼費72000元.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</si>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</sst>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0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6"/>
      <name val="標楷體"/>
      <family val="4"/>
      <charset val="136"/>
    </font>
    <font>
      <sz val="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10" fontId="4" fillId="0" borderId="2" xfId="2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9" fontId="4" fillId="0" borderId="2" xfId="2" applyFont="1" applyBorder="1" applyAlignment="1">
      <alignment vertical="center"/>
    </xf>
    <xf numFmtId="176" fontId="4" fillId="0" borderId="0" xfId="1" applyNumberFormat="1" applyFont="1">
      <alignment vertic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2&#23416;&#24180;&#24230;&#23416;&#26657;&#21320;&#39184;&#36027;&#26126;&#32048;&#20998;&#39006;&#24115;&#21450;&#32080;&#31639;&#34920;10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 xml:space="preserve">   嘉義縣中埔鄉沄水國民小學</v>
          </cell>
        </row>
      </sheetData>
      <sheetData sheetId="10">
        <row r="4">
          <cell r="P4">
            <v>125983</v>
          </cell>
        </row>
        <row r="26">
          <cell r="G26">
            <v>0</v>
          </cell>
          <cell r="H26">
            <v>23814</v>
          </cell>
          <cell r="I26">
            <v>1490</v>
          </cell>
          <cell r="J26">
            <v>1680</v>
          </cell>
          <cell r="K26">
            <v>18013</v>
          </cell>
          <cell r="L26">
            <v>5130</v>
          </cell>
          <cell r="M26">
            <v>0</v>
          </cell>
          <cell r="N26">
            <v>800</v>
          </cell>
        </row>
        <row r="27">
          <cell r="G27">
            <v>4977</v>
          </cell>
          <cell r="H27">
            <v>80365</v>
          </cell>
          <cell r="I27">
            <v>2970</v>
          </cell>
          <cell r="J27">
            <v>4790</v>
          </cell>
          <cell r="K27">
            <v>57344</v>
          </cell>
          <cell r="L27">
            <v>13325</v>
          </cell>
          <cell r="M27">
            <v>44200</v>
          </cell>
          <cell r="N27">
            <v>10354</v>
          </cell>
          <cell r="P27">
            <v>202496</v>
          </cell>
        </row>
        <row r="30">
          <cell r="F30">
            <v>34320</v>
          </cell>
          <cell r="H30">
            <v>21120</v>
          </cell>
          <cell r="J30">
            <v>72000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75" workbookViewId="0">
      <pane ySplit="3" topLeftCell="A4" activePane="bottomLeft" state="frozen"/>
      <selection pane="bottomLeft" activeCell="D1" sqref="D1:H1"/>
    </sheetView>
  </sheetViews>
  <sheetFormatPr defaultColWidth="8.875" defaultRowHeight="16.5" x14ac:dyDescent="0.25"/>
  <cols>
    <col min="1" max="1" width="13.875" style="1" customWidth="1"/>
    <col min="2" max="2" width="12.625" style="12" customWidth="1"/>
    <col min="3" max="3" width="42.375" style="1" customWidth="1"/>
    <col min="4" max="4" width="14.875" style="1" customWidth="1"/>
    <col min="5" max="5" width="13.625" style="12" customWidth="1"/>
    <col min="6" max="6" width="12.625" style="1" customWidth="1"/>
    <col min="7" max="7" width="13.25" style="12" customWidth="1"/>
    <col min="8" max="8" width="11.75" style="1" customWidth="1"/>
    <col min="9" max="16384" width="8.875" style="1"/>
  </cols>
  <sheetData>
    <row r="1" spans="1:8" ht="24" customHeight="1" x14ac:dyDescent="0.25">
      <c r="A1" s="17" t="str">
        <f>'[1]10結算'!A1:C1</f>
        <v xml:space="preserve">   嘉義縣中埔鄉沄水國民小學</v>
      </c>
      <c r="B1" s="17"/>
      <c r="C1" s="17"/>
      <c r="D1" s="18" t="s">
        <v>0</v>
      </c>
      <c r="E1" s="18"/>
      <c r="F1" s="18"/>
      <c r="G1" s="18"/>
      <c r="H1" s="18"/>
    </row>
    <row r="2" spans="1:8" ht="25.9" customHeight="1" x14ac:dyDescent="0.25">
      <c r="A2" s="19" t="s">
        <v>1</v>
      </c>
      <c r="B2" s="19"/>
      <c r="C2" s="19"/>
      <c r="D2" s="19" t="s">
        <v>2</v>
      </c>
      <c r="E2" s="19"/>
      <c r="F2" s="19"/>
      <c r="G2" s="19" t="s">
        <v>3</v>
      </c>
      <c r="H2" s="19"/>
    </row>
    <row r="3" spans="1:8" ht="25.9" customHeight="1" x14ac:dyDescent="0.25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25.9" customHeight="1" x14ac:dyDescent="0.25">
      <c r="A4" s="2" t="s">
        <v>10</v>
      </c>
      <c r="B4" s="4">
        <f>'[1]11分類帳'!P4</f>
        <v>125983</v>
      </c>
      <c r="C4" s="20" t="s">
        <v>11</v>
      </c>
      <c r="D4" s="2" t="s">
        <v>12</v>
      </c>
      <c r="E4" s="4">
        <f>'[1]11分類帳'!G26</f>
        <v>0</v>
      </c>
      <c r="F4" s="5">
        <f>E4/(E13-E8)</f>
        <v>0</v>
      </c>
      <c r="G4" s="4">
        <f>'[1]11分類帳'!G27</f>
        <v>4977</v>
      </c>
      <c r="H4" s="5">
        <f>G4/(G13-G8)</f>
        <v>3.0916692031978929E-2</v>
      </c>
    </row>
    <row r="5" spans="1:8" ht="25.9" customHeight="1" x14ac:dyDescent="0.25">
      <c r="A5" s="2" t="s">
        <v>13</v>
      </c>
      <c r="B5" s="4">
        <f>'[1]11分類帳'!F30</f>
        <v>34320</v>
      </c>
      <c r="C5" s="21"/>
      <c r="D5" s="2" t="s">
        <v>14</v>
      </c>
      <c r="E5" s="4">
        <f>'[1]11分類帳'!H26</f>
        <v>23814</v>
      </c>
      <c r="F5" s="5">
        <f>E5/(E13-E8)</f>
        <v>0.72352190557209695</v>
      </c>
      <c r="G5" s="4">
        <f>'[1]11分類帳'!H27</f>
        <v>80365</v>
      </c>
      <c r="H5" s="5">
        <f>G5/(G13-G8)</f>
        <v>0.49922040489250286</v>
      </c>
    </row>
    <row r="6" spans="1:8" ht="29.45" customHeight="1" x14ac:dyDescent="0.25">
      <c r="A6" s="6" t="s">
        <v>15</v>
      </c>
      <c r="B6" s="4">
        <f>'[1]11分類帳'!G31</f>
        <v>0</v>
      </c>
      <c r="C6" s="21"/>
      <c r="D6" s="2" t="s">
        <v>16</v>
      </c>
      <c r="E6" s="4">
        <f>'[1]11分類帳'!I26</f>
        <v>1490</v>
      </c>
      <c r="F6" s="5">
        <f>E6/(E13-E8)</f>
        <v>4.526949018654676E-2</v>
      </c>
      <c r="G6" s="4">
        <f>'[1]11分類帳'!I27</f>
        <v>2970</v>
      </c>
      <c r="H6" s="5">
        <f>G6/(G13-G8)</f>
        <v>1.8449382225231549E-2</v>
      </c>
    </row>
    <row r="7" spans="1:8" ht="33.6" customHeight="1" x14ac:dyDescent="0.25">
      <c r="A7" s="7" t="s">
        <v>17</v>
      </c>
      <c r="B7" s="4">
        <f>'[1]11分類帳'!H30</f>
        <v>21120</v>
      </c>
      <c r="C7" s="21"/>
      <c r="D7" s="2" t="s">
        <v>18</v>
      </c>
      <c r="E7" s="4">
        <f>'[1]11分類帳'!J26</f>
        <v>1680</v>
      </c>
      <c r="F7" s="5">
        <f>E7/(E13-E8)</f>
        <v>5.104210974053594E-2</v>
      </c>
      <c r="G7" s="4">
        <f>'[1]11分類帳'!J27</f>
        <v>4790</v>
      </c>
      <c r="H7" s="5">
        <f>G7/(G13-G8)</f>
        <v>2.9755064262242129E-2</v>
      </c>
    </row>
    <row r="8" spans="1:8" ht="33.6" customHeight="1" x14ac:dyDescent="0.25">
      <c r="A8" s="7" t="s">
        <v>19</v>
      </c>
      <c r="B8" s="4">
        <f>'[1]11分類帳'!I30</f>
        <v>0</v>
      </c>
      <c r="C8" s="21"/>
      <c r="D8" s="2" t="s">
        <v>20</v>
      </c>
      <c r="E8" s="4">
        <f>'[1]11分類帳'!K26</f>
        <v>18013</v>
      </c>
      <c r="F8" s="5"/>
      <c r="G8" s="4">
        <f>'[1]11分類帳'!K27</f>
        <v>57344</v>
      </c>
      <c r="H8" s="5"/>
    </row>
    <row r="9" spans="1:8" ht="33" customHeight="1" x14ac:dyDescent="0.25">
      <c r="A9" s="8" t="s">
        <v>21</v>
      </c>
      <c r="B9" s="4">
        <f>'[1]11分類帳'!J30</f>
        <v>72000</v>
      </c>
      <c r="C9" s="21"/>
      <c r="D9" s="2" t="s">
        <v>22</v>
      </c>
      <c r="E9" s="4">
        <f>'[1]11分類帳'!L26</f>
        <v>5130</v>
      </c>
      <c r="F9" s="5">
        <f>E9/(E13-E8)</f>
        <v>0.15586072795770797</v>
      </c>
      <c r="G9" s="4">
        <f>'[1]11分類帳'!L27</f>
        <v>13325</v>
      </c>
      <c r="H9" s="5">
        <f>G9/(G13-G8)</f>
        <v>8.2773743485256027E-2</v>
      </c>
    </row>
    <row r="10" spans="1:8" ht="27" customHeight="1" x14ac:dyDescent="0.25">
      <c r="A10" s="9"/>
      <c r="B10" s="4"/>
      <c r="C10" s="21"/>
      <c r="D10" s="2" t="s">
        <v>23</v>
      </c>
      <c r="E10" s="4">
        <f>'[1]11分類帳'!M26</f>
        <v>0</v>
      </c>
      <c r="F10" s="5">
        <f>E10/(E13-E8)</f>
        <v>0</v>
      </c>
      <c r="G10" s="4">
        <f>'[1]11分類帳'!M27</f>
        <v>44200</v>
      </c>
      <c r="H10" s="5">
        <f>G10/(G13-G8)</f>
        <v>0.27456656375597122</v>
      </c>
    </row>
    <row r="11" spans="1:8" ht="28.9" customHeight="1" x14ac:dyDescent="0.25">
      <c r="A11" s="10"/>
      <c r="B11" s="4"/>
      <c r="C11" s="21"/>
      <c r="D11" s="2" t="s">
        <v>24</v>
      </c>
      <c r="E11" s="4">
        <f>'[1]11分類帳'!N26</f>
        <v>800</v>
      </c>
      <c r="F11" s="5">
        <f>E11/(E13-E8)</f>
        <v>2.4305766543112353E-2</v>
      </c>
      <c r="G11" s="4">
        <f>'[1]11分類帳'!N27</f>
        <v>10354</v>
      </c>
      <c r="H11" s="5">
        <f>G11/(G13-G8)</f>
        <v>6.431814934681733E-2</v>
      </c>
    </row>
    <row r="12" spans="1:8" ht="21" customHeight="1" x14ac:dyDescent="0.25">
      <c r="A12" s="2"/>
      <c r="B12" s="4">
        <f>'[1]11分類帳'!M30</f>
        <v>0</v>
      </c>
      <c r="C12" s="13" t="s">
        <v>25</v>
      </c>
      <c r="D12" s="8"/>
      <c r="E12" s="4"/>
      <c r="F12" s="5"/>
      <c r="G12" s="4"/>
      <c r="H12" s="5"/>
    </row>
    <row r="13" spans="1:8" ht="33.6" customHeight="1" x14ac:dyDescent="0.25">
      <c r="A13" s="2"/>
      <c r="B13" s="4">
        <f>'[1]11分類帳'!N30</f>
        <v>0</v>
      </c>
      <c r="C13" s="13"/>
      <c r="D13" s="2" t="s">
        <v>26</v>
      </c>
      <c r="E13" s="4">
        <f>SUM(E4:E12)</f>
        <v>50927</v>
      </c>
      <c r="F13" s="5">
        <f>(E13-E8)/(E13-E8)</f>
        <v>1</v>
      </c>
      <c r="G13" s="4">
        <f>SUM(G4:G12)</f>
        <v>218325</v>
      </c>
      <c r="H13" s="5">
        <f>(G13-G8)/(G13-G8)</f>
        <v>1</v>
      </c>
    </row>
    <row r="14" spans="1:8" ht="33.6" customHeight="1" x14ac:dyDescent="0.25">
      <c r="A14" s="2" t="s">
        <v>27</v>
      </c>
      <c r="B14" s="4">
        <f>SUM(B5:B12)</f>
        <v>127440</v>
      </c>
      <c r="C14" s="13"/>
      <c r="D14" s="2" t="s">
        <v>28</v>
      </c>
      <c r="E14" s="4">
        <f>'[1]11分類帳'!P27</f>
        <v>202496</v>
      </c>
      <c r="F14" s="5"/>
      <c r="G14" s="4">
        <f>E14</f>
        <v>202496</v>
      </c>
      <c r="H14" s="5"/>
    </row>
    <row r="15" spans="1:8" ht="33" customHeight="1" x14ac:dyDescent="0.25">
      <c r="A15" s="2" t="s">
        <v>29</v>
      </c>
      <c r="B15" s="4">
        <f>B14+B4</f>
        <v>253423</v>
      </c>
      <c r="C15" s="14"/>
      <c r="D15" s="2" t="s">
        <v>29</v>
      </c>
      <c r="E15" s="4">
        <f>E13+E14</f>
        <v>253423</v>
      </c>
      <c r="F15" s="11">
        <f>SUM(F4:F11)</f>
        <v>1</v>
      </c>
      <c r="G15" s="4">
        <f>G13+G14</f>
        <v>420821</v>
      </c>
      <c r="H15" s="11">
        <f>SUM(H4:H11)</f>
        <v>1</v>
      </c>
    </row>
    <row r="16" spans="1:8" ht="75.599999999999994" customHeight="1" x14ac:dyDescent="0.25">
      <c r="A16" s="2" t="s">
        <v>30</v>
      </c>
      <c r="B16" s="15" t="s">
        <v>31</v>
      </c>
      <c r="C16" s="15"/>
      <c r="D16" s="15"/>
      <c r="E16" s="15"/>
      <c r="F16" s="15"/>
      <c r="G16" s="15"/>
      <c r="H16" s="15"/>
    </row>
    <row r="17" spans="1:8" ht="27.6" customHeight="1" x14ac:dyDescent="0.25">
      <c r="A17" s="16" t="s">
        <v>32</v>
      </c>
      <c r="B17" s="16"/>
      <c r="C17" s="16"/>
      <c r="D17" s="16"/>
      <c r="E17" s="16"/>
      <c r="F17" s="16"/>
      <c r="G17" s="16"/>
      <c r="H17" s="16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11結算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2013-12-02T03:14:24Z</dcterms:created>
  <dcterms:modified xsi:type="dcterms:W3CDTF">2013-12-02T03:57:30Z</dcterms:modified>
</cp:coreProperties>
</file>